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02\Home$\dennis\Desktop\C EVIP\2021 reports\"/>
    </mc:Choice>
  </mc:AlternateContent>
  <bookViews>
    <workbookView xWindow="0" yWindow="12" windowWidth="19032" windowHeight="8952"/>
  </bookViews>
  <sheets>
    <sheet name="Projected Budget Report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0" i="1" l="1"/>
  <c r="C36" i="1"/>
  <c r="I10" i="1"/>
  <c r="Q10" i="1" s="1"/>
  <c r="W10" i="1" s="1"/>
  <c r="I11" i="1"/>
  <c r="Q11" i="1" s="1"/>
  <c r="W11" i="1" s="1"/>
  <c r="AC11" i="1" s="1"/>
  <c r="I12" i="1"/>
  <c r="Q12" i="1" s="1"/>
  <c r="W12" i="1" s="1"/>
  <c r="AC12" i="1" s="1"/>
  <c r="I13" i="1"/>
  <c r="I14" i="1"/>
  <c r="Q14" i="1" s="1"/>
  <c r="W14" i="1" s="1"/>
  <c r="AC14" i="1" s="1"/>
  <c r="I15" i="1"/>
  <c r="Q15" i="1" s="1"/>
  <c r="W15" i="1" s="1"/>
  <c r="AC15" i="1" s="1"/>
  <c r="I16" i="1"/>
  <c r="Q16" i="1" s="1"/>
  <c r="W16" i="1" s="1"/>
  <c r="AC16" i="1" s="1"/>
  <c r="I17" i="1"/>
  <c r="Q17" i="1" s="1"/>
  <c r="W17" i="1" s="1"/>
  <c r="AC17" i="1" s="1"/>
  <c r="I18" i="1"/>
  <c r="Q18" i="1" s="1"/>
  <c r="W18" i="1" s="1"/>
  <c r="AC18" i="1" s="1"/>
  <c r="I19" i="1"/>
  <c r="Q19" i="1" s="1"/>
  <c r="W19" i="1" s="1"/>
  <c r="AC19" i="1" s="1"/>
  <c r="I24" i="1"/>
  <c r="Q24" i="1" s="1"/>
  <c r="W24" i="1" s="1"/>
  <c r="AC24" i="1" s="1"/>
  <c r="I25" i="1"/>
  <c r="Q25" i="1" s="1"/>
  <c r="W25" i="1" s="1"/>
  <c r="AC25" i="1" s="1"/>
  <c r="I26" i="1"/>
  <c r="Q26" i="1" s="1"/>
  <c r="W26" i="1" s="1"/>
  <c r="AC26" i="1" s="1"/>
  <c r="I27" i="1"/>
  <c r="I28" i="1"/>
  <c r="Q28" i="1"/>
  <c r="W28" i="1" s="1"/>
  <c r="AC28" i="1" s="1"/>
  <c r="I29" i="1"/>
  <c r="Q29" i="1" s="1"/>
  <c r="W29" i="1" s="1"/>
  <c r="AC29" i="1" s="1"/>
  <c r="I30" i="1"/>
  <c r="Q30" i="1"/>
  <c r="W30" i="1" s="1"/>
  <c r="AC30" i="1" s="1"/>
  <c r="I31" i="1"/>
  <c r="Q31" i="1" s="1"/>
  <c r="W31" i="1" s="1"/>
  <c r="AC31" i="1" s="1"/>
  <c r="I32" i="1"/>
  <c r="Q32" i="1" s="1"/>
  <c r="W32" i="1" s="1"/>
  <c r="AC32" i="1" s="1"/>
  <c r="I33" i="1"/>
  <c r="Q33" i="1" s="1"/>
  <c r="W33" i="1" s="1"/>
  <c r="AC33" i="1" s="1"/>
  <c r="I34" i="1"/>
  <c r="Q34" i="1" s="1"/>
  <c r="W34" i="1" s="1"/>
  <c r="AC34" i="1" s="1"/>
  <c r="I35" i="1"/>
  <c r="Q35" i="1" s="1"/>
  <c r="W35" i="1" s="1"/>
  <c r="AC35" i="1" s="1"/>
  <c r="Q13" i="1"/>
  <c r="W13" i="1" s="1"/>
  <c r="AC13" i="1" s="1"/>
  <c r="Q27" i="1"/>
  <c r="W27" i="1"/>
  <c r="AC27" i="1"/>
  <c r="I36" i="1" l="1"/>
  <c r="C37" i="1"/>
  <c r="C39" i="1" s="1"/>
  <c r="I38" i="1" s="1"/>
  <c r="I20" i="1"/>
  <c r="W36" i="1"/>
  <c r="AC10" i="1"/>
  <c r="AC20" i="1" s="1"/>
  <c r="W20" i="1"/>
  <c r="AC36" i="1"/>
  <c r="Q36" i="1"/>
  <c r="Q20" i="1"/>
  <c r="I37" i="1" l="1"/>
  <c r="I39" i="1" s="1"/>
  <c r="Q38" i="1" s="1"/>
  <c r="Q37" i="1"/>
  <c r="W37" i="1"/>
  <c r="AC37" i="1"/>
  <c r="Q39" i="1" l="1"/>
  <c r="W38" i="1" s="1"/>
  <c r="W39" i="1" s="1"/>
  <c r="AC38" i="1" s="1"/>
  <c r="AC39" i="1" s="1"/>
</calcChain>
</file>

<file path=xl/sharedStrings.xml><?xml version="1.0" encoding="utf-8"?>
<sst xmlns="http://schemas.openxmlformats.org/spreadsheetml/2006/main" count="285" uniqueCount="61">
  <si>
    <t>Projected Budget Report</t>
  </si>
  <si>
    <t>Local Government Name:</t>
  </si>
  <si>
    <t>ARENAC COUNTY</t>
  </si>
  <si>
    <t>Local Unit Code:</t>
  </si>
  <si>
    <t>Current Fiscal Year End Date:</t>
  </si>
  <si>
    <t>Fund Name:</t>
  </si>
  <si>
    <t>GENERAL FUND</t>
  </si>
  <si>
    <t>REVENUES</t>
  </si>
  <si>
    <t>Current Year Budget</t>
  </si>
  <si>
    <t xml:space="preserve">Percentage Change </t>
  </si>
  <si>
    <t>Year 2 Budget</t>
  </si>
  <si>
    <t>Assumptions</t>
  </si>
  <si>
    <t>Percentage Change</t>
  </si>
  <si>
    <t>Year 3 Budget</t>
  </si>
  <si>
    <t>Year 4 Budget</t>
  </si>
  <si>
    <t>Year 5 Budget</t>
  </si>
  <si>
    <t>Property Taxes</t>
  </si>
  <si>
    <t>$</t>
  </si>
  <si>
    <t>%</t>
  </si>
  <si>
    <t>Other Taxes</t>
  </si>
  <si>
    <t>State Revenue Sharing</t>
  </si>
  <si>
    <t>Income Tax</t>
  </si>
  <si>
    <t>Fines &amp; Fees</t>
  </si>
  <si>
    <t>need to raise fines cover other shortfalls</t>
  </si>
  <si>
    <t>Licenses &amp; Permits</t>
  </si>
  <si>
    <t>Interest Income</t>
  </si>
  <si>
    <t>Grant Revenues</t>
  </si>
  <si>
    <t>Other Revenues</t>
  </si>
  <si>
    <t>need to be raised to cover shortfalls</t>
  </si>
  <si>
    <t>Interfund Transfers (In)</t>
  </si>
  <si>
    <t>can't keep taking from reserves to cover loss in state revenue</t>
  </si>
  <si>
    <t>Total Revenues</t>
  </si>
  <si>
    <t>EXPENDITURES</t>
  </si>
  <si>
    <t>General Government</t>
  </si>
  <si>
    <t>inflation on fixed costs</t>
  </si>
  <si>
    <t>Police and Fire</t>
  </si>
  <si>
    <t>increase in wages-gas-cars-insurance-utilities-jail food</t>
  </si>
  <si>
    <t>Other Public Safety</t>
  </si>
  <si>
    <t>try to maintain, services cut to make up for inflation</t>
  </si>
  <si>
    <t>Roads</t>
  </si>
  <si>
    <t>Other Public Works</t>
  </si>
  <si>
    <t>maintain through increases in fees</t>
  </si>
  <si>
    <t>Health and Welfare</t>
  </si>
  <si>
    <t>increase in demand for service-mandates by state for care</t>
  </si>
  <si>
    <t>Community &amp; Economic Dev.</t>
  </si>
  <si>
    <t>try to maintain by increase fees</t>
  </si>
  <si>
    <t>Recreation &amp; Culture</t>
  </si>
  <si>
    <t>no money left in county government- pass to other agencies</t>
  </si>
  <si>
    <t>Capital Outlay</t>
  </si>
  <si>
    <t>need to spend more to keep up with technology but can't</t>
  </si>
  <si>
    <t>Debt Service</t>
  </si>
  <si>
    <t>Other Expenditures</t>
  </si>
  <si>
    <t>courts included here and case load increases in poor economy</t>
  </si>
  <si>
    <t>Interfund Transfers (Out)</t>
  </si>
  <si>
    <t>Total Expenditures</t>
  </si>
  <si>
    <t>Net Revenues (Expenditures)</t>
  </si>
  <si>
    <t>Beginning Fund Balance</t>
  </si>
  <si>
    <t>Ending Fund Balance</t>
  </si>
  <si>
    <t>property value reassment and new construction</t>
  </si>
  <si>
    <t>increase in sale stax revenue at State</t>
  </si>
  <si>
    <t>less COVID money being offered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</si>
</sst>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3" applyFont="1" applyFill="1"/>
    <xf numFmtId="0" fontId="6" fillId="2" borderId="0" xfId="3" applyFont="1" applyFill="1"/>
    <xf numFmtId="164" fontId="5" fillId="2" borderId="0" xfId="1" applyNumberFormat="1" applyFont="1" applyFill="1" applyBorder="1" applyAlignment="1">
      <alignment horizontal="center" wrapText="1"/>
    </xf>
    <xf numFmtId="0" fontId="5" fillId="2" borderId="1" xfId="3" applyFont="1" applyFill="1" applyBorder="1"/>
    <xf numFmtId="0" fontId="5" fillId="2" borderId="0" xfId="3" applyFont="1" applyFill="1" applyAlignment="1">
      <alignment horizontal="center" wrapText="1"/>
    </xf>
    <xf numFmtId="164" fontId="5" fillId="2" borderId="1" xfId="1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44" fontId="6" fillId="2" borderId="0" xfId="2" applyFont="1" applyFill="1"/>
    <xf numFmtId="0" fontId="8" fillId="2" borderId="0" xfId="3" applyFont="1" applyFill="1" applyBorder="1"/>
    <xf numFmtId="0" fontId="8" fillId="2" borderId="0" xfId="3" applyFont="1" applyFill="1"/>
    <xf numFmtId="164" fontId="8" fillId="3" borderId="0" xfId="1" applyNumberFormat="1" applyFont="1" applyFill="1" applyProtection="1">
      <protection locked="0"/>
    </xf>
    <xf numFmtId="164" fontId="8" fillId="2" borderId="0" xfId="1" applyNumberFormat="1" applyFont="1" applyFill="1" applyProtection="1">
      <protection locked="0"/>
    </xf>
    <xf numFmtId="0" fontId="9" fillId="3" borderId="0" xfId="0" applyFont="1" applyFill="1"/>
    <xf numFmtId="43" fontId="8" fillId="2" borderId="0" xfId="1" applyNumberFormat="1" applyFont="1" applyFill="1" applyProtection="1">
      <protection locked="0"/>
    </xf>
    <xf numFmtId="0" fontId="9" fillId="2" borderId="0" xfId="0" applyFont="1" applyFill="1"/>
    <xf numFmtId="0" fontId="5" fillId="2" borderId="0" xfId="3" applyFont="1" applyFill="1" applyBorder="1"/>
    <xf numFmtId="164" fontId="5" fillId="2" borderId="0" xfId="1" applyNumberFormat="1" applyFont="1" applyFill="1"/>
    <xf numFmtId="0" fontId="10" fillId="2" borderId="0" xfId="0" applyFont="1" applyFill="1"/>
    <xf numFmtId="164" fontId="6" fillId="2" borderId="0" xfId="1" applyNumberFormat="1" applyFont="1" applyFill="1"/>
    <xf numFmtId="44" fontId="8" fillId="2" borderId="0" xfId="2" applyFont="1" applyFill="1"/>
    <xf numFmtId="0" fontId="11" fillId="2" borderId="1" xfId="3" applyFont="1" applyFill="1" applyBorder="1"/>
    <xf numFmtId="164" fontId="5" fillId="3" borderId="0" xfId="1" applyNumberFormat="1" applyFont="1" applyFill="1" applyProtection="1">
      <protection locked="0"/>
    </xf>
    <xf numFmtId="164" fontId="5" fillId="2" borderId="0" xfId="1" applyNumberFormat="1" applyFont="1" applyFill="1" applyProtection="1">
      <protection locked="0"/>
    </xf>
    <xf numFmtId="164" fontId="3" fillId="2" borderId="0" xfId="0" applyNumberFormat="1" applyFont="1" applyFill="1"/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</cellXfs>
  <cellStyles count="4">
    <cellStyle name="Comma 2" xfId="1"/>
    <cellStyle name="Currency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A19" workbookViewId="0">
      <selection activeCell="AC8" sqref="AC8"/>
    </sheetView>
  </sheetViews>
  <sheetFormatPr defaultColWidth="9.109375" defaultRowHeight="13.8" x14ac:dyDescent="0.25"/>
  <cols>
    <col min="1" max="1" width="37" style="4" customWidth="1"/>
    <col min="2" max="2" width="2" style="4" bestFit="1" customWidth="1"/>
    <col min="3" max="3" width="18.109375" style="4" customWidth="1"/>
    <col min="4" max="4" width="2.109375" style="4" customWidth="1"/>
    <col min="5" max="5" width="11.109375" style="4" customWidth="1"/>
    <col min="6" max="6" width="3.109375" style="4" customWidth="1"/>
    <col min="7" max="7" width="2" style="4" customWidth="1"/>
    <col min="8" max="8" width="3" style="4" bestFit="1" customWidth="1"/>
    <col min="9" max="9" width="14.33203125" style="4" customWidth="1"/>
    <col min="10" max="10" width="2.109375" style="4" customWidth="1"/>
    <col min="11" max="11" width="53" style="4" customWidth="1"/>
    <col min="12" max="12" width="2.109375" style="4" customWidth="1"/>
    <col min="13" max="13" width="11.109375" style="4" customWidth="1"/>
    <col min="14" max="14" width="3.109375" style="4" customWidth="1"/>
    <col min="15" max="15" width="2" style="4" customWidth="1"/>
    <col min="16" max="16" width="3" style="4" bestFit="1" customWidth="1"/>
    <col min="17" max="17" width="14.33203125" style="4" customWidth="1"/>
    <col min="18" max="18" width="2" style="4" customWidth="1"/>
    <col min="19" max="19" width="11.109375" style="4" customWidth="1"/>
    <col min="20" max="20" width="3.109375" style="4" customWidth="1"/>
    <col min="21" max="21" width="2" style="4" customWidth="1"/>
    <col min="22" max="22" width="3" style="4" bestFit="1" customWidth="1"/>
    <col min="23" max="23" width="14.33203125" style="4" customWidth="1"/>
    <col min="24" max="24" width="2" style="4" customWidth="1"/>
    <col min="25" max="25" width="11.109375" style="4" customWidth="1"/>
    <col min="26" max="26" width="3.109375" style="4" customWidth="1"/>
    <col min="27" max="27" width="2" style="4" customWidth="1"/>
    <col min="28" max="28" width="3" style="4" bestFit="1" customWidth="1"/>
    <col min="29" max="29" width="14.33203125" style="4" customWidth="1"/>
    <col min="30" max="30" width="2" style="4" customWidth="1"/>
    <col min="31" max="16384" width="9.109375" style="4"/>
  </cols>
  <sheetData>
    <row r="1" spans="1:31" s="2" customFormat="1" ht="16.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1" s="2" customFormat="1" ht="16.8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x14ac:dyDescent="0.25">
      <c r="A3" s="3" t="s">
        <v>1</v>
      </c>
      <c r="C3" s="30" t="s">
        <v>2</v>
      </c>
      <c r="D3" s="30"/>
      <c r="E3" s="30"/>
      <c r="M3" s="31"/>
      <c r="N3" s="31"/>
      <c r="O3" s="31"/>
    </row>
    <row r="4" spans="1:31" x14ac:dyDescent="0.25">
      <c r="A4" s="3" t="s">
        <v>3</v>
      </c>
      <c r="C4" s="30">
        <v>60000</v>
      </c>
      <c r="D4" s="30"/>
      <c r="E4" s="30"/>
      <c r="M4" s="31"/>
      <c r="N4" s="31"/>
      <c r="O4" s="31"/>
    </row>
    <row r="5" spans="1:31" ht="15" customHeight="1" x14ac:dyDescent="0.25">
      <c r="A5" s="5" t="s">
        <v>4</v>
      </c>
      <c r="B5" s="6"/>
      <c r="C5" s="32">
        <v>44561</v>
      </c>
      <c r="D5" s="30"/>
      <c r="E5" s="30"/>
      <c r="H5" s="6"/>
      <c r="M5" s="33"/>
      <c r="N5" s="31"/>
      <c r="O5" s="31"/>
      <c r="P5" s="6"/>
      <c r="V5" s="6"/>
      <c r="AB5" s="6"/>
    </row>
    <row r="6" spans="1:31" ht="15" customHeight="1" x14ac:dyDescent="0.25">
      <c r="A6" s="5" t="s">
        <v>5</v>
      </c>
      <c r="B6" s="6"/>
      <c r="C6" s="30" t="s">
        <v>6</v>
      </c>
      <c r="D6" s="30"/>
      <c r="E6" s="30"/>
      <c r="H6" s="6"/>
      <c r="M6" s="31"/>
      <c r="N6" s="31"/>
      <c r="O6" s="31"/>
      <c r="P6" s="6"/>
      <c r="V6" s="6"/>
      <c r="AB6" s="6"/>
    </row>
    <row r="7" spans="1:31" ht="15" customHeight="1" x14ac:dyDescent="0.25">
      <c r="A7" s="6"/>
      <c r="B7" s="6"/>
      <c r="D7" s="7"/>
      <c r="E7" s="7"/>
      <c r="F7" s="7"/>
      <c r="G7" s="7"/>
      <c r="H7" s="6"/>
      <c r="I7" s="4">
        <v>2022</v>
      </c>
      <c r="J7" s="7"/>
      <c r="L7" s="7"/>
      <c r="M7" s="7"/>
      <c r="N7" s="7"/>
      <c r="O7" s="7"/>
      <c r="P7" s="6"/>
      <c r="Q7" s="4">
        <v>2023</v>
      </c>
      <c r="S7" s="7"/>
      <c r="T7" s="7"/>
      <c r="U7" s="7"/>
      <c r="V7" s="6"/>
      <c r="W7" s="4">
        <v>2024</v>
      </c>
      <c r="Y7" s="7"/>
      <c r="Z7" s="7"/>
      <c r="AA7" s="7"/>
      <c r="AB7" s="6"/>
      <c r="AC7" s="4">
        <v>2025</v>
      </c>
    </row>
    <row r="8" spans="1:31" ht="58.5" customHeight="1" thickBot="1" x14ac:dyDescent="0.3">
      <c r="A8" s="8" t="s">
        <v>7</v>
      </c>
      <c r="B8" s="9"/>
      <c r="C8" s="10" t="s">
        <v>8</v>
      </c>
      <c r="D8" s="7"/>
      <c r="E8" s="10" t="s">
        <v>9</v>
      </c>
      <c r="F8" s="7"/>
      <c r="G8" s="7"/>
      <c r="H8" s="6"/>
      <c r="I8" s="10" t="s">
        <v>10</v>
      </c>
      <c r="J8" s="7"/>
      <c r="K8" s="11" t="s">
        <v>11</v>
      </c>
      <c r="L8" s="7"/>
      <c r="M8" s="10" t="s">
        <v>12</v>
      </c>
      <c r="N8" s="7"/>
      <c r="O8" s="7"/>
      <c r="P8" s="6"/>
      <c r="Q8" s="10" t="s">
        <v>13</v>
      </c>
      <c r="S8" s="10" t="s">
        <v>9</v>
      </c>
      <c r="T8" s="7"/>
      <c r="U8" s="7"/>
      <c r="V8" s="6"/>
      <c r="W8" s="10" t="s">
        <v>14</v>
      </c>
      <c r="Y8" s="10" t="s">
        <v>9</v>
      </c>
      <c r="Z8" s="7"/>
      <c r="AA8" s="7"/>
      <c r="AB8" s="6"/>
      <c r="AC8" s="10" t="s">
        <v>15</v>
      </c>
      <c r="AE8" s="12"/>
    </row>
    <row r="9" spans="1:31" x14ac:dyDescent="0.25">
      <c r="A9" s="6"/>
      <c r="B9" s="6"/>
      <c r="C9" s="6"/>
      <c r="D9" s="6"/>
      <c r="E9" s="6"/>
      <c r="F9" s="6"/>
      <c r="G9" s="6"/>
      <c r="H9" s="13"/>
      <c r="I9" s="6"/>
      <c r="J9" s="6"/>
      <c r="L9" s="6"/>
      <c r="M9" s="6"/>
      <c r="N9" s="6"/>
      <c r="O9" s="6"/>
      <c r="P9" s="13"/>
      <c r="Q9" s="6"/>
      <c r="S9" s="6"/>
      <c r="T9" s="6"/>
      <c r="U9" s="6"/>
      <c r="V9" s="13"/>
      <c r="W9" s="6"/>
      <c r="Y9" s="6"/>
      <c r="Z9" s="6"/>
      <c r="AA9" s="6"/>
      <c r="AB9" s="13"/>
      <c r="AC9" s="6"/>
    </row>
    <row r="10" spans="1:31" s="20" customFormat="1" ht="11.4" x14ac:dyDescent="0.2">
      <c r="A10" s="14" t="s">
        <v>16</v>
      </c>
      <c r="B10" s="15" t="s">
        <v>17</v>
      </c>
      <c r="C10" s="16">
        <v>3100000</v>
      </c>
      <c r="D10" s="17"/>
      <c r="E10" s="16">
        <v>3</v>
      </c>
      <c r="F10" s="17" t="s">
        <v>18</v>
      </c>
      <c r="G10" s="17"/>
      <c r="H10" s="15" t="s">
        <v>17</v>
      </c>
      <c r="I10" s="17">
        <f>C10*(1+(E10/100))</f>
        <v>3193000</v>
      </c>
      <c r="J10" s="17"/>
      <c r="K10" s="18" t="s">
        <v>58</v>
      </c>
      <c r="L10" s="17"/>
      <c r="M10" s="16">
        <v>4</v>
      </c>
      <c r="N10" s="17" t="s">
        <v>18</v>
      </c>
      <c r="O10" s="17"/>
      <c r="P10" s="15" t="s">
        <v>17</v>
      </c>
      <c r="Q10" s="19">
        <f t="shared" ref="Q10:Q19" si="0">I10*(1+(M10/100))</f>
        <v>3320720</v>
      </c>
      <c r="S10" s="16">
        <v>4</v>
      </c>
      <c r="T10" s="17" t="s">
        <v>18</v>
      </c>
      <c r="U10" s="17"/>
      <c r="V10" s="15" t="s">
        <v>17</v>
      </c>
      <c r="W10" s="19">
        <f>Q10*(1+(S10/100))</f>
        <v>3453548.8000000003</v>
      </c>
      <c r="Y10" s="16">
        <v>4</v>
      </c>
      <c r="Z10" s="17" t="s">
        <v>18</v>
      </c>
      <c r="AA10" s="17"/>
      <c r="AB10" s="15" t="s">
        <v>17</v>
      </c>
      <c r="AC10" s="19">
        <f t="shared" ref="AC10:AC19" si="1">W10*(1+(Y10/100))</f>
        <v>3591690.7520000003</v>
      </c>
    </row>
    <row r="11" spans="1:31" s="20" customFormat="1" ht="11.4" x14ac:dyDescent="0.2">
      <c r="A11" s="15" t="s">
        <v>19</v>
      </c>
      <c r="B11" s="15" t="s">
        <v>17</v>
      </c>
      <c r="C11" s="16">
        <v>79000</v>
      </c>
      <c r="D11" s="17"/>
      <c r="E11" s="16">
        <v>1</v>
      </c>
      <c r="F11" s="17" t="s">
        <v>18</v>
      </c>
      <c r="G11" s="17"/>
      <c r="H11" s="15" t="s">
        <v>17</v>
      </c>
      <c r="I11" s="17">
        <f t="shared" ref="I11:I19" si="2">C11*(1+(E11/100))</f>
        <v>79790</v>
      </c>
      <c r="J11" s="17"/>
      <c r="K11" s="18"/>
      <c r="L11" s="17"/>
      <c r="M11" s="16">
        <v>1</v>
      </c>
      <c r="N11" s="17" t="s">
        <v>18</v>
      </c>
      <c r="O11" s="17"/>
      <c r="P11" s="15" t="s">
        <v>17</v>
      </c>
      <c r="Q11" s="19">
        <f t="shared" si="0"/>
        <v>80587.899999999994</v>
      </c>
      <c r="S11" s="16"/>
      <c r="T11" s="17" t="s">
        <v>18</v>
      </c>
      <c r="U11" s="17"/>
      <c r="V11" s="15" t="s">
        <v>17</v>
      </c>
      <c r="W11" s="19">
        <f t="shared" ref="W11:W19" si="3">Q11*(1+(S11/100))</f>
        <v>80587.899999999994</v>
      </c>
      <c r="Y11" s="16">
        <v>2</v>
      </c>
      <c r="Z11" s="17" t="s">
        <v>18</v>
      </c>
      <c r="AA11" s="17"/>
      <c r="AB11" s="15" t="s">
        <v>17</v>
      </c>
      <c r="AC11" s="19">
        <f t="shared" si="1"/>
        <v>82199.657999999996</v>
      </c>
    </row>
    <row r="12" spans="1:31" s="20" customFormat="1" ht="11.4" x14ac:dyDescent="0.2">
      <c r="A12" s="14" t="s">
        <v>20</v>
      </c>
      <c r="B12" s="15" t="s">
        <v>17</v>
      </c>
      <c r="C12" s="16">
        <v>350000</v>
      </c>
      <c r="D12" s="17"/>
      <c r="E12" s="16">
        <v>8</v>
      </c>
      <c r="F12" s="17" t="s">
        <v>18</v>
      </c>
      <c r="G12" s="17"/>
      <c r="H12" s="15" t="s">
        <v>17</v>
      </c>
      <c r="I12" s="17">
        <f t="shared" si="2"/>
        <v>378000</v>
      </c>
      <c r="J12" s="17"/>
      <c r="K12" s="18" t="s">
        <v>59</v>
      </c>
      <c r="L12" s="17"/>
      <c r="M12" s="16">
        <v>6</v>
      </c>
      <c r="N12" s="17" t="s">
        <v>18</v>
      </c>
      <c r="O12" s="17"/>
      <c r="P12" s="15" t="s">
        <v>17</v>
      </c>
      <c r="Q12" s="17">
        <f t="shared" si="0"/>
        <v>400680</v>
      </c>
      <c r="S12" s="16">
        <v>6</v>
      </c>
      <c r="T12" s="17" t="s">
        <v>18</v>
      </c>
      <c r="U12" s="17"/>
      <c r="V12" s="15" t="s">
        <v>17</v>
      </c>
      <c r="W12" s="19">
        <f t="shared" si="3"/>
        <v>424720.80000000005</v>
      </c>
      <c r="Y12" s="16">
        <v>6</v>
      </c>
      <c r="Z12" s="17" t="s">
        <v>18</v>
      </c>
      <c r="AA12" s="17"/>
      <c r="AB12" s="15" t="s">
        <v>17</v>
      </c>
      <c r="AC12" s="19">
        <f t="shared" si="1"/>
        <v>450204.04800000007</v>
      </c>
    </row>
    <row r="13" spans="1:31" s="20" customFormat="1" ht="11.4" x14ac:dyDescent="0.2">
      <c r="A13" s="14" t="s">
        <v>21</v>
      </c>
      <c r="B13" s="15" t="s">
        <v>17</v>
      </c>
      <c r="C13" s="16">
        <v>0</v>
      </c>
      <c r="D13" s="17"/>
      <c r="E13" s="16">
        <v>0</v>
      </c>
      <c r="F13" s="17" t="s">
        <v>18</v>
      </c>
      <c r="G13" s="17"/>
      <c r="H13" s="15" t="s">
        <v>17</v>
      </c>
      <c r="I13" s="17">
        <f t="shared" si="2"/>
        <v>0</v>
      </c>
      <c r="J13" s="17"/>
      <c r="K13" s="18"/>
      <c r="L13" s="17"/>
      <c r="M13" s="16"/>
      <c r="N13" s="17" t="s">
        <v>18</v>
      </c>
      <c r="O13" s="17"/>
      <c r="P13" s="15" t="s">
        <v>17</v>
      </c>
      <c r="Q13" s="17">
        <f t="shared" si="0"/>
        <v>0</v>
      </c>
      <c r="S13" s="16"/>
      <c r="T13" s="17" t="s">
        <v>18</v>
      </c>
      <c r="U13" s="17"/>
      <c r="V13" s="15" t="s">
        <v>17</v>
      </c>
      <c r="W13" s="19">
        <f t="shared" si="3"/>
        <v>0</v>
      </c>
      <c r="Y13" s="16"/>
      <c r="Z13" s="17" t="s">
        <v>18</v>
      </c>
      <c r="AA13" s="17"/>
      <c r="AB13" s="15" t="s">
        <v>17</v>
      </c>
      <c r="AC13" s="19">
        <f t="shared" si="1"/>
        <v>0</v>
      </c>
    </row>
    <row r="14" spans="1:31" s="20" customFormat="1" ht="11.4" x14ac:dyDescent="0.2">
      <c r="A14" s="14" t="s">
        <v>22</v>
      </c>
      <c r="B14" s="15" t="s">
        <v>17</v>
      </c>
      <c r="C14" s="16">
        <v>401000</v>
      </c>
      <c r="D14" s="17"/>
      <c r="E14" s="16">
        <v>4</v>
      </c>
      <c r="F14" s="17" t="s">
        <v>18</v>
      </c>
      <c r="G14" s="17"/>
      <c r="H14" s="15" t="s">
        <v>17</v>
      </c>
      <c r="I14" s="17">
        <f t="shared" si="2"/>
        <v>417040</v>
      </c>
      <c r="J14" s="17"/>
      <c r="K14" s="18" t="s">
        <v>23</v>
      </c>
      <c r="L14" s="17"/>
      <c r="M14" s="16">
        <v>1</v>
      </c>
      <c r="N14" s="17" t="s">
        <v>18</v>
      </c>
      <c r="O14" s="17"/>
      <c r="P14" s="15" t="s">
        <v>17</v>
      </c>
      <c r="Q14" s="19">
        <f t="shared" si="0"/>
        <v>421210.4</v>
      </c>
      <c r="S14" s="16">
        <v>1</v>
      </c>
      <c r="T14" s="17" t="s">
        <v>18</v>
      </c>
      <c r="U14" s="17"/>
      <c r="V14" s="15" t="s">
        <v>17</v>
      </c>
      <c r="W14" s="19">
        <f t="shared" si="3"/>
        <v>425422.50400000002</v>
      </c>
      <c r="Y14" s="16">
        <v>1</v>
      </c>
      <c r="Z14" s="17" t="s">
        <v>18</v>
      </c>
      <c r="AA14" s="17"/>
      <c r="AB14" s="15" t="s">
        <v>17</v>
      </c>
      <c r="AC14" s="19">
        <f t="shared" si="1"/>
        <v>429676.72904000001</v>
      </c>
    </row>
    <row r="15" spans="1:31" s="20" customFormat="1" ht="11.4" x14ac:dyDescent="0.2">
      <c r="A15" s="14" t="s">
        <v>24</v>
      </c>
      <c r="B15" s="15" t="s">
        <v>17</v>
      </c>
      <c r="C15" s="16">
        <v>68500</v>
      </c>
      <c r="D15" s="17"/>
      <c r="E15" s="16">
        <v>3</v>
      </c>
      <c r="F15" s="17" t="s">
        <v>18</v>
      </c>
      <c r="G15" s="17"/>
      <c r="H15" s="15" t="s">
        <v>17</v>
      </c>
      <c r="I15" s="17">
        <f t="shared" si="2"/>
        <v>70555</v>
      </c>
      <c r="J15" s="17"/>
      <c r="K15" s="18" t="s">
        <v>23</v>
      </c>
      <c r="L15" s="17"/>
      <c r="M15" s="16"/>
      <c r="N15" s="17" t="s">
        <v>18</v>
      </c>
      <c r="O15" s="17"/>
      <c r="P15" s="15" t="s">
        <v>17</v>
      </c>
      <c r="Q15" s="17">
        <f t="shared" si="0"/>
        <v>70555</v>
      </c>
      <c r="S15" s="16">
        <v>0</v>
      </c>
      <c r="T15" s="17" t="s">
        <v>18</v>
      </c>
      <c r="U15" s="17"/>
      <c r="V15" s="15" t="s">
        <v>17</v>
      </c>
      <c r="W15" s="19">
        <f t="shared" si="3"/>
        <v>70555</v>
      </c>
      <c r="Y15" s="16">
        <v>2</v>
      </c>
      <c r="Z15" s="17" t="s">
        <v>18</v>
      </c>
      <c r="AA15" s="17"/>
      <c r="AB15" s="15" t="s">
        <v>17</v>
      </c>
      <c r="AC15" s="19">
        <f t="shared" si="1"/>
        <v>71966.100000000006</v>
      </c>
    </row>
    <row r="16" spans="1:31" s="20" customFormat="1" ht="11.4" x14ac:dyDescent="0.2">
      <c r="A16" s="14" t="s">
        <v>25</v>
      </c>
      <c r="B16" s="15" t="s">
        <v>17</v>
      </c>
      <c r="C16" s="16">
        <v>35250</v>
      </c>
      <c r="D16" s="17"/>
      <c r="E16" s="16">
        <v>1</v>
      </c>
      <c r="F16" s="17" t="s">
        <v>18</v>
      </c>
      <c r="G16" s="17"/>
      <c r="H16" s="15" t="s">
        <v>17</v>
      </c>
      <c r="I16" s="17">
        <f t="shared" si="2"/>
        <v>35602.5</v>
      </c>
      <c r="J16" s="17"/>
      <c r="K16" s="18"/>
      <c r="L16" s="17"/>
      <c r="M16" s="16"/>
      <c r="N16" s="17" t="s">
        <v>18</v>
      </c>
      <c r="O16" s="17"/>
      <c r="P16" s="15" t="s">
        <v>17</v>
      </c>
      <c r="Q16" s="17">
        <f t="shared" si="0"/>
        <v>35602.5</v>
      </c>
      <c r="S16" s="16"/>
      <c r="T16" s="17" t="s">
        <v>18</v>
      </c>
      <c r="U16" s="17"/>
      <c r="V16" s="15" t="s">
        <v>17</v>
      </c>
      <c r="W16" s="19">
        <f t="shared" si="3"/>
        <v>35602.5</v>
      </c>
      <c r="Y16" s="16"/>
      <c r="Z16" s="17" t="s">
        <v>18</v>
      </c>
      <c r="AA16" s="17"/>
      <c r="AB16" s="15" t="s">
        <v>17</v>
      </c>
      <c r="AC16" s="19">
        <f t="shared" si="1"/>
        <v>35602.5</v>
      </c>
    </row>
    <row r="17" spans="1:29" s="20" customFormat="1" ht="11.4" x14ac:dyDescent="0.2">
      <c r="A17" s="14" t="s">
        <v>26</v>
      </c>
      <c r="B17" s="15" t="s">
        <v>17</v>
      </c>
      <c r="C17" s="16">
        <v>550000</v>
      </c>
      <c r="D17" s="17"/>
      <c r="E17" s="16">
        <v>-5</v>
      </c>
      <c r="F17" s="17" t="s">
        <v>18</v>
      </c>
      <c r="G17" s="17"/>
      <c r="H17" s="15" t="s">
        <v>17</v>
      </c>
      <c r="I17" s="17">
        <f t="shared" si="2"/>
        <v>522500</v>
      </c>
      <c r="J17" s="17"/>
      <c r="K17" s="18" t="s">
        <v>60</v>
      </c>
      <c r="L17" s="17"/>
      <c r="M17" s="16">
        <v>-2</v>
      </c>
      <c r="N17" s="17" t="s">
        <v>18</v>
      </c>
      <c r="O17" s="17"/>
      <c r="P17" s="15" t="s">
        <v>17</v>
      </c>
      <c r="Q17" s="17">
        <f t="shared" si="0"/>
        <v>512050</v>
      </c>
      <c r="S17" s="16">
        <v>2</v>
      </c>
      <c r="T17" s="17" t="s">
        <v>18</v>
      </c>
      <c r="U17" s="17"/>
      <c r="V17" s="15" t="s">
        <v>17</v>
      </c>
      <c r="W17" s="19">
        <f t="shared" si="3"/>
        <v>522291</v>
      </c>
      <c r="Y17" s="16">
        <v>3</v>
      </c>
      <c r="Z17" s="17" t="s">
        <v>18</v>
      </c>
      <c r="AA17" s="17"/>
      <c r="AB17" s="15" t="s">
        <v>17</v>
      </c>
      <c r="AC17" s="19">
        <f t="shared" si="1"/>
        <v>537959.73</v>
      </c>
    </row>
    <row r="18" spans="1:29" s="20" customFormat="1" ht="11.4" x14ac:dyDescent="0.2">
      <c r="A18" s="14" t="s">
        <v>27</v>
      </c>
      <c r="B18" s="15" t="s">
        <v>17</v>
      </c>
      <c r="C18" s="16">
        <v>615000</v>
      </c>
      <c r="D18" s="17"/>
      <c r="E18" s="16">
        <v>7</v>
      </c>
      <c r="F18" s="17" t="s">
        <v>18</v>
      </c>
      <c r="G18" s="17"/>
      <c r="H18" s="15" t="s">
        <v>17</v>
      </c>
      <c r="I18" s="17">
        <f t="shared" si="2"/>
        <v>658050</v>
      </c>
      <c r="J18" s="17"/>
      <c r="K18" s="18" t="s">
        <v>28</v>
      </c>
      <c r="L18" s="17"/>
      <c r="M18" s="16">
        <v>2</v>
      </c>
      <c r="N18" s="17" t="s">
        <v>18</v>
      </c>
      <c r="O18" s="17"/>
      <c r="P18" s="15" t="s">
        <v>17</v>
      </c>
      <c r="Q18" s="17">
        <f t="shared" si="0"/>
        <v>671211</v>
      </c>
      <c r="S18" s="16"/>
      <c r="T18" s="17" t="s">
        <v>18</v>
      </c>
      <c r="U18" s="17"/>
      <c r="V18" s="15" t="s">
        <v>17</v>
      </c>
      <c r="W18" s="19">
        <f t="shared" si="3"/>
        <v>671211</v>
      </c>
      <c r="Y18" s="16"/>
      <c r="Z18" s="17" t="s">
        <v>18</v>
      </c>
      <c r="AA18" s="17"/>
      <c r="AB18" s="15" t="s">
        <v>17</v>
      </c>
      <c r="AC18" s="19">
        <f t="shared" si="1"/>
        <v>671211</v>
      </c>
    </row>
    <row r="19" spans="1:29" s="20" customFormat="1" ht="11.4" x14ac:dyDescent="0.2">
      <c r="A19" s="14" t="s">
        <v>29</v>
      </c>
      <c r="B19" s="15" t="s">
        <v>17</v>
      </c>
      <c r="C19" s="16">
        <v>243000</v>
      </c>
      <c r="D19" s="17"/>
      <c r="E19" s="16">
        <v>-12</v>
      </c>
      <c r="F19" s="17" t="s">
        <v>18</v>
      </c>
      <c r="G19" s="17"/>
      <c r="H19" s="15" t="s">
        <v>17</v>
      </c>
      <c r="I19" s="17">
        <f t="shared" si="2"/>
        <v>213840</v>
      </c>
      <c r="J19" s="17"/>
      <c r="K19" s="18" t="s">
        <v>30</v>
      </c>
      <c r="L19" s="17"/>
      <c r="M19" s="16">
        <v>0</v>
      </c>
      <c r="N19" s="17" t="s">
        <v>18</v>
      </c>
      <c r="O19" s="17"/>
      <c r="P19" s="15" t="s">
        <v>17</v>
      </c>
      <c r="Q19" s="17">
        <f t="shared" si="0"/>
        <v>213840</v>
      </c>
      <c r="S19" s="16">
        <v>-3</v>
      </c>
      <c r="T19" s="17" t="s">
        <v>18</v>
      </c>
      <c r="U19" s="17"/>
      <c r="V19" s="15" t="s">
        <v>17</v>
      </c>
      <c r="W19" s="19">
        <f t="shared" si="3"/>
        <v>207424.8</v>
      </c>
      <c r="Y19" s="16">
        <v>-5</v>
      </c>
      <c r="Z19" s="17" t="s">
        <v>18</v>
      </c>
      <c r="AA19" s="17"/>
      <c r="AB19" s="15" t="s">
        <v>17</v>
      </c>
      <c r="AC19" s="19">
        <f t="shared" si="1"/>
        <v>197053.55999999997</v>
      </c>
    </row>
    <row r="20" spans="1:29" s="23" customFormat="1" ht="13.2" x14ac:dyDescent="0.25">
      <c r="A20" s="21" t="s">
        <v>31</v>
      </c>
      <c r="B20" s="5" t="s">
        <v>17</v>
      </c>
      <c r="C20" s="22">
        <f>SUM(C10:C19)</f>
        <v>5441750</v>
      </c>
      <c r="D20" s="22"/>
      <c r="E20" s="22"/>
      <c r="F20" s="22"/>
      <c r="G20" s="22"/>
      <c r="H20" s="5" t="s">
        <v>17</v>
      </c>
      <c r="I20" s="22">
        <f>SUM(I10:I19)</f>
        <v>5568377.5</v>
      </c>
      <c r="J20" s="22"/>
      <c r="L20" s="22"/>
      <c r="M20" s="22"/>
      <c r="N20" s="22"/>
      <c r="O20" s="22"/>
      <c r="P20" s="5" t="s">
        <v>17</v>
      </c>
      <c r="Q20" s="22">
        <f>SUM(Q10:Q19)</f>
        <v>5726456.7999999998</v>
      </c>
      <c r="S20" s="22"/>
      <c r="T20" s="22"/>
      <c r="U20" s="22"/>
      <c r="V20" s="5" t="s">
        <v>17</v>
      </c>
      <c r="W20" s="22">
        <f>SUM(W10:W19)</f>
        <v>5891364.3039999995</v>
      </c>
      <c r="Y20" s="22"/>
      <c r="Z20" s="22"/>
      <c r="AA20" s="22"/>
      <c r="AB20" s="5" t="s">
        <v>17</v>
      </c>
      <c r="AC20" s="22">
        <f>SUM(AC10:AC19)</f>
        <v>6067564.077039999</v>
      </c>
    </row>
    <row r="21" spans="1:29" x14ac:dyDescent="0.25">
      <c r="A21" s="15"/>
      <c r="B21" s="15"/>
      <c r="C21" s="24"/>
      <c r="D21" s="24"/>
      <c r="E21" s="24"/>
      <c r="F21" s="24"/>
      <c r="G21" s="24"/>
      <c r="H21" s="25"/>
      <c r="I21" s="24"/>
      <c r="J21" s="24"/>
      <c r="L21" s="24"/>
      <c r="M21" s="24"/>
      <c r="N21" s="24"/>
      <c r="O21" s="24"/>
      <c r="P21" s="25"/>
      <c r="Q21" s="24"/>
      <c r="S21" s="24"/>
      <c r="T21" s="24"/>
      <c r="U21" s="24"/>
      <c r="V21" s="25"/>
      <c r="W21" s="24"/>
      <c r="Y21" s="24"/>
      <c r="Z21" s="24"/>
      <c r="AA21" s="24"/>
      <c r="AB21" s="25"/>
      <c r="AC21" s="24"/>
    </row>
    <row r="22" spans="1:29" ht="14.4" thickBot="1" x14ac:dyDescent="0.3">
      <c r="A22" s="26" t="s">
        <v>32</v>
      </c>
      <c r="B22" s="15"/>
      <c r="C22" s="24"/>
      <c r="D22" s="24"/>
      <c r="E22" s="24"/>
      <c r="F22" s="24"/>
      <c r="G22" s="24"/>
      <c r="H22" s="25"/>
      <c r="I22" s="24"/>
      <c r="J22" s="24"/>
      <c r="L22" s="24"/>
      <c r="M22" s="24"/>
      <c r="N22" s="24"/>
      <c r="O22" s="24"/>
      <c r="P22" s="25"/>
      <c r="Q22" s="24"/>
      <c r="S22" s="24"/>
      <c r="T22" s="24"/>
      <c r="U22" s="24"/>
      <c r="V22" s="25"/>
      <c r="W22" s="24"/>
      <c r="Y22" s="24"/>
      <c r="Z22" s="24"/>
      <c r="AA22" s="24"/>
      <c r="AB22" s="25"/>
      <c r="AC22" s="24"/>
    </row>
    <row r="23" spans="1:29" x14ac:dyDescent="0.25">
      <c r="A23" s="15"/>
      <c r="B23" s="15"/>
      <c r="C23" s="24"/>
      <c r="D23" s="24"/>
      <c r="E23" s="24"/>
      <c r="F23" s="24"/>
      <c r="G23" s="24"/>
      <c r="H23" s="25"/>
      <c r="I23" s="24"/>
      <c r="J23" s="24"/>
      <c r="L23" s="24"/>
      <c r="M23" s="24"/>
      <c r="N23" s="24"/>
      <c r="O23" s="24"/>
      <c r="P23" s="25"/>
      <c r="Q23" s="24"/>
      <c r="S23" s="24"/>
      <c r="T23" s="24"/>
      <c r="U23" s="24"/>
      <c r="V23" s="25"/>
      <c r="W23" s="24"/>
      <c r="Y23" s="24"/>
      <c r="Z23" s="24"/>
      <c r="AA23" s="24"/>
      <c r="AB23" s="25"/>
      <c r="AC23" s="24"/>
    </row>
    <row r="24" spans="1:29" s="20" customFormat="1" ht="11.4" x14ac:dyDescent="0.2">
      <c r="A24" s="14" t="s">
        <v>33</v>
      </c>
      <c r="B24" s="15" t="s">
        <v>17</v>
      </c>
      <c r="C24" s="16">
        <v>2212000</v>
      </c>
      <c r="D24" s="17"/>
      <c r="E24" s="16">
        <v>1.5</v>
      </c>
      <c r="F24" s="17" t="s">
        <v>18</v>
      </c>
      <c r="G24" s="17"/>
      <c r="H24" s="15" t="s">
        <v>17</v>
      </c>
      <c r="I24" s="17">
        <f>C24*(1+(E24/100))</f>
        <v>2245180</v>
      </c>
      <c r="J24" s="17"/>
      <c r="K24" s="18" t="s">
        <v>34</v>
      </c>
      <c r="L24" s="17"/>
      <c r="M24" s="16">
        <v>2</v>
      </c>
      <c r="N24" s="17" t="s">
        <v>18</v>
      </c>
      <c r="O24" s="17"/>
      <c r="P24" s="15" t="s">
        <v>17</v>
      </c>
      <c r="Q24" s="17">
        <f t="shared" ref="Q24:Q35" si="4">I24*(1+(M24/100))</f>
        <v>2290083.6</v>
      </c>
      <c r="S24" s="16">
        <v>2</v>
      </c>
      <c r="T24" s="17" t="s">
        <v>18</v>
      </c>
      <c r="U24" s="17"/>
      <c r="V24" s="15" t="s">
        <v>17</v>
      </c>
      <c r="W24" s="17">
        <f>Q24*(1+(S24/100))</f>
        <v>2335885.2720000003</v>
      </c>
      <c r="Y24" s="16">
        <v>3</v>
      </c>
      <c r="Z24" s="17" t="s">
        <v>18</v>
      </c>
      <c r="AA24" s="17"/>
      <c r="AB24" s="15" t="s">
        <v>17</v>
      </c>
      <c r="AC24" s="17">
        <f>W24*(1+(Y24/100))</f>
        <v>2405961.8301600004</v>
      </c>
    </row>
    <row r="25" spans="1:29" s="20" customFormat="1" ht="11.4" x14ac:dyDescent="0.2">
      <c r="A25" s="14" t="s">
        <v>35</v>
      </c>
      <c r="B25" s="15" t="s">
        <v>17</v>
      </c>
      <c r="C25" s="16">
        <v>1150000</v>
      </c>
      <c r="D25" s="17"/>
      <c r="E25" s="16">
        <v>1</v>
      </c>
      <c r="F25" s="17" t="s">
        <v>18</v>
      </c>
      <c r="G25" s="17"/>
      <c r="H25" s="15" t="s">
        <v>17</v>
      </c>
      <c r="I25" s="17">
        <f t="shared" ref="I25:I35" si="5">C25*(1+(E25/100))</f>
        <v>1161500</v>
      </c>
      <c r="J25" s="17"/>
      <c r="K25" s="18" t="s">
        <v>36</v>
      </c>
      <c r="L25" s="17"/>
      <c r="M25" s="16">
        <v>3</v>
      </c>
      <c r="N25" s="17" t="s">
        <v>18</v>
      </c>
      <c r="O25" s="17"/>
      <c r="P25" s="15" t="s">
        <v>17</v>
      </c>
      <c r="Q25" s="17">
        <f t="shared" si="4"/>
        <v>1196345</v>
      </c>
      <c r="S25" s="16">
        <v>4</v>
      </c>
      <c r="T25" s="17" t="s">
        <v>18</v>
      </c>
      <c r="U25" s="17"/>
      <c r="V25" s="15" t="s">
        <v>17</v>
      </c>
      <c r="W25" s="17">
        <f t="shared" ref="W25:W35" si="6">Q25*(1+(S25/100))</f>
        <v>1244198.8</v>
      </c>
      <c r="Y25" s="16">
        <v>3</v>
      </c>
      <c r="Z25" s="17" t="s">
        <v>18</v>
      </c>
      <c r="AA25" s="17"/>
      <c r="AB25" s="15" t="s">
        <v>17</v>
      </c>
      <c r="AC25" s="17">
        <f t="shared" ref="AC25:AC35" si="7">W25*(1+(Y25/100))</f>
        <v>1281524.764</v>
      </c>
    </row>
    <row r="26" spans="1:29" s="20" customFormat="1" ht="11.4" x14ac:dyDescent="0.2">
      <c r="A26" s="14" t="s">
        <v>37</v>
      </c>
      <c r="B26" s="15" t="s">
        <v>17</v>
      </c>
      <c r="C26" s="16">
        <v>0</v>
      </c>
      <c r="D26" s="17"/>
      <c r="E26" s="16">
        <v>-2</v>
      </c>
      <c r="F26" s="17" t="s">
        <v>18</v>
      </c>
      <c r="G26" s="17"/>
      <c r="H26" s="15" t="s">
        <v>17</v>
      </c>
      <c r="I26" s="17">
        <f t="shared" si="5"/>
        <v>0</v>
      </c>
      <c r="J26" s="17"/>
      <c r="K26" s="18" t="s">
        <v>38</v>
      </c>
      <c r="L26" s="17"/>
      <c r="M26" s="16">
        <v>-1</v>
      </c>
      <c r="N26" s="17" t="s">
        <v>18</v>
      </c>
      <c r="O26" s="17"/>
      <c r="P26" s="15" t="s">
        <v>17</v>
      </c>
      <c r="Q26" s="17">
        <f t="shared" si="4"/>
        <v>0</v>
      </c>
      <c r="S26" s="16"/>
      <c r="T26" s="17" t="s">
        <v>18</v>
      </c>
      <c r="U26" s="17"/>
      <c r="V26" s="15" t="s">
        <v>17</v>
      </c>
      <c r="W26" s="17">
        <f t="shared" si="6"/>
        <v>0</v>
      </c>
      <c r="Y26" s="16"/>
      <c r="Z26" s="17" t="s">
        <v>18</v>
      </c>
      <c r="AA26" s="17"/>
      <c r="AB26" s="15" t="s">
        <v>17</v>
      </c>
      <c r="AC26" s="17">
        <f t="shared" si="7"/>
        <v>0</v>
      </c>
    </row>
    <row r="27" spans="1:29" s="20" customFormat="1" ht="11.4" x14ac:dyDescent="0.2">
      <c r="A27" s="14" t="s">
        <v>39</v>
      </c>
      <c r="B27" s="15" t="s">
        <v>17</v>
      </c>
      <c r="C27" s="16">
        <v>0</v>
      </c>
      <c r="D27" s="17"/>
      <c r="E27" s="16"/>
      <c r="F27" s="17" t="s">
        <v>18</v>
      </c>
      <c r="G27" s="17"/>
      <c r="H27" s="15" t="s">
        <v>17</v>
      </c>
      <c r="I27" s="17">
        <f t="shared" si="5"/>
        <v>0</v>
      </c>
      <c r="J27" s="17"/>
      <c r="K27" s="18"/>
      <c r="L27" s="17"/>
      <c r="M27" s="16"/>
      <c r="N27" s="17" t="s">
        <v>18</v>
      </c>
      <c r="O27" s="17"/>
      <c r="P27" s="15" t="s">
        <v>17</v>
      </c>
      <c r="Q27" s="17">
        <f t="shared" si="4"/>
        <v>0</v>
      </c>
      <c r="S27" s="16"/>
      <c r="T27" s="17" t="s">
        <v>18</v>
      </c>
      <c r="U27" s="17"/>
      <c r="V27" s="15" t="s">
        <v>17</v>
      </c>
      <c r="W27" s="17">
        <f t="shared" si="6"/>
        <v>0</v>
      </c>
      <c r="Y27" s="16"/>
      <c r="Z27" s="17" t="s">
        <v>18</v>
      </c>
      <c r="AA27" s="17"/>
      <c r="AB27" s="15" t="s">
        <v>17</v>
      </c>
      <c r="AC27" s="17">
        <f t="shared" si="7"/>
        <v>0</v>
      </c>
    </row>
    <row r="28" spans="1:29" s="20" customFormat="1" ht="11.4" x14ac:dyDescent="0.2">
      <c r="A28" s="14" t="s">
        <v>40</v>
      </c>
      <c r="B28" s="15" t="s">
        <v>17</v>
      </c>
      <c r="C28" s="16">
        <v>49791</v>
      </c>
      <c r="D28" s="17"/>
      <c r="E28" s="16">
        <v>0</v>
      </c>
      <c r="F28" s="17" t="s">
        <v>18</v>
      </c>
      <c r="G28" s="17"/>
      <c r="H28" s="15" t="s">
        <v>17</v>
      </c>
      <c r="I28" s="17">
        <f t="shared" si="5"/>
        <v>49791</v>
      </c>
      <c r="J28" s="17"/>
      <c r="K28" s="18" t="s">
        <v>41</v>
      </c>
      <c r="L28" s="17"/>
      <c r="M28" s="16"/>
      <c r="N28" s="17" t="s">
        <v>18</v>
      </c>
      <c r="O28" s="17"/>
      <c r="P28" s="15" t="s">
        <v>17</v>
      </c>
      <c r="Q28" s="17">
        <f t="shared" si="4"/>
        <v>49791</v>
      </c>
      <c r="S28" s="16"/>
      <c r="T28" s="17" t="s">
        <v>18</v>
      </c>
      <c r="U28" s="17"/>
      <c r="V28" s="15" t="s">
        <v>17</v>
      </c>
      <c r="W28" s="17">
        <f t="shared" si="6"/>
        <v>49791</v>
      </c>
      <c r="Y28" s="16"/>
      <c r="Z28" s="17" t="s">
        <v>18</v>
      </c>
      <c r="AA28" s="17"/>
      <c r="AB28" s="15" t="s">
        <v>17</v>
      </c>
      <c r="AC28" s="17">
        <f t="shared" si="7"/>
        <v>49791</v>
      </c>
    </row>
    <row r="29" spans="1:29" s="20" customFormat="1" ht="11.4" x14ac:dyDescent="0.2">
      <c r="A29" s="14" t="s">
        <v>42</v>
      </c>
      <c r="B29" s="15" t="s">
        <v>17</v>
      </c>
      <c r="C29" s="16">
        <v>380950</v>
      </c>
      <c r="D29" s="17"/>
      <c r="E29" s="16">
        <v>3.5</v>
      </c>
      <c r="F29" s="17" t="s">
        <v>18</v>
      </c>
      <c r="G29" s="17"/>
      <c r="H29" s="15" t="s">
        <v>17</v>
      </c>
      <c r="I29" s="17">
        <f t="shared" si="5"/>
        <v>394283.24999999994</v>
      </c>
      <c r="J29" s="17"/>
      <c r="K29" s="18" t="s">
        <v>43</v>
      </c>
      <c r="L29" s="17"/>
      <c r="M29" s="16"/>
      <c r="N29" s="17" t="s">
        <v>18</v>
      </c>
      <c r="O29" s="17"/>
      <c r="P29" s="15" t="s">
        <v>17</v>
      </c>
      <c r="Q29" s="17">
        <f t="shared" si="4"/>
        <v>394283.24999999994</v>
      </c>
      <c r="S29" s="16">
        <v>-2</v>
      </c>
      <c r="T29" s="17" t="s">
        <v>18</v>
      </c>
      <c r="U29" s="17"/>
      <c r="V29" s="15" t="s">
        <v>17</v>
      </c>
      <c r="W29" s="17">
        <f t="shared" si="6"/>
        <v>386397.58499999996</v>
      </c>
      <c r="Y29" s="16">
        <v>1</v>
      </c>
      <c r="Z29" s="17" t="s">
        <v>18</v>
      </c>
      <c r="AA29" s="17"/>
      <c r="AB29" s="15" t="s">
        <v>17</v>
      </c>
      <c r="AC29" s="17">
        <f t="shared" si="7"/>
        <v>390261.56084999995</v>
      </c>
    </row>
    <row r="30" spans="1:29" s="20" customFormat="1" ht="11.4" x14ac:dyDescent="0.2">
      <c r="A30" s="14" t="s">
        <v>44</v>
      </c>
      <c r="B30" s="15" t="s">
        <v>17</v>
      </c>
      <c r="C30" s="16">
        <v>5092</v>
      </c>
      <c r="D30" s="17"/>
      <c r="E30" s="16"/>
      <c r="F30" s="17" t="s">
        <v>18</v>
      </c>
      <c r="G30" s="17"/>
      <c r="H30" s="15" t="s">
        <v>17</v>
      </c>
      <c r="I30" s="17">
        <f t="shared" si="5"/>
        <v>5092</v>
      </c>
      <c r="J30" s="17"/>
      <c r="K30" s="18" t="s">
        <v>45</v>
      </c>
      <c r="L30" s="17"/>
      <c r="M30" s="16">
        <v>3</v>
      </c>
      <c r="N30" s="17" t="s">
        <v>18</v>
      </c>
      <c r="O30" s="17"/>
      <c r="P30" s="15" t="s">
        <v>17</v>
      </c>
      <c r="Q30" s="17">
        <f t="shared" si="4"/>
        <v>5244.76</v>
      </c>
      <c r="S30" s="16">
        <v>4</v>
      </c>
      <c r="T30" s="17" t="s">
        <v>18</v>
      </c>
      <c r="U30" s="17"/>
      <c r="V30" s="15" t="s">
        <v>17</v>
      </c>
      <c r="W30" s="17">
        <f t="shared" si="6"/>
        <v>5454.5504000000001</v>
      </c>
      <c r="Y30" s="16">
        <v>4</v>
      </c>
      <c r="Z30" s="17" t="s">
        <v>18</v>
      </c>
      <c r="AA30" s="17"/>
      <c r="AB30" s="15" t="s">
        <v>17</v>
      </c>
      <c r="AC30" s="17">
        <f t="shared" si="7"/>
        <v>5672.7324159999998</v>
      </c>
    </row>
    <row r="31" spans="1:29" s="20" customFormat="1" ht="11.4" x14ac:dyDescent="0.2">
      <c r="A31" s="14" t="s">
        <v>46</v>
      </c>
      <c r="B31" s="15" t="s">
        <v>17</v>
      </c>
      <c r="C31" s="16">
        <v>0</v>
      </c>
      <c r="D31" s="17"/>
      <c r="E31" s="16">
        <v>-6</v>
      </c>
      <c r="F31" s="17" t="s">
        <v>18</v>
      </c>
      <c r="G31" s="17"/>
      <c r="H31" s="15" t="s">
        <v>17</v>
      </c>
      <c r="I31" s="17">
        <f t="shared" si="5"/>
        <v>0</v>
      </c>
      <c r="J31" s="17"/>
      <c r="K31" s="18" t="s">
        <v>47</v>
      </c>
      <c r="L31" s="17"/>
      <c r="M31" s="16">
        <v>-4</v>
      </c>
      <c r="N31" s="17" t="s">
        <v>18</v>
      </c>
      <c r="O31" s="17"/>
      <c r="P31" s="15" t="s">
        <v>17</v>
      </c>
      <c r="Q31" s="17">
        <f t="shared" si="4"/>
        <v>0</v>
      </c>
      <c r="S31" s="16">
        <v>1</v>
      </c>
      <c r="T31" s="17" t="s">
        <v>18</v>
      </c>
      <c r="U31" s="17"/>
      <c r="V31" s="15" t="s">
        <v>17</v>
      </c>
      <c r="W31" s="17">
        <f t="shared" si="6"/>
        <v>0</v>
      </c>
      <c r="Y31" s="16">
        <v>1</v>
      </c>
      <c r="Z31" s="17" t="s">
        <v>18</v>
      </c>
      <c r="AA31" s="17"/>
      <c r="AB31" s="15" t="s">
        <v>17</v>
      </c>
      <c r="AC31" s="17">
        <f t="shared" si="7"/>
        <v>0</v>
      </c>
    </row>
    <row r="32" spans="1:29" s="20" customFormat="1" ht="11.4" x14ac:dyDescent="0.2">
      <c r="A32" s="14" t="s">
        <v>48</v>
      </c>
      <c r="B32" s="15" t="s">
        <v>17</v>
      </c>
      <c r="C32" s="16">
        <v>60000</v>
      </c>
      <c r="D32" s="17"/>
      <c r="E32" s="16">
        <v>0</v>
      </c>
      <c r="F32" s="17" t="s">
        <v>18</v>
      </c>
      <c r="G32" s="17"/>
      <c r="H32" s="15" t="s">
        <v>17</v>
      </c>
      <c r="I32" s="17">
        <f t="shared" si="5"/>
        <v>60000</v>
      </c>
      <c r="J32" s="17"/>
      <c r="K32" s="18" t="s">
        <v>49</v>
      </c>
      <c r="L32" s="17"/>
      <c r="M32" s="16">
        <v>2</v>
      </c>
      <c r="N32" s="17" t="s">
        <v>18</v>
      </c>
      <c r="O32" s="17"/>
      <c r="P32" s="15" t="s">
        <v>17</v>
      </c>
      <c r="Q32" s="17">
        <f t="shared" si="4"/>
        <v>61200</v>
      </c>
      <c r="S32" s="16">
        <v>2</v>
      </c>
      <c r="T32" s="17" t="s">
        <v>18</v>
      </c>
      <c r="U32" s="17"/>
      <c r="V32" s="15" t="s">
        <v>17</v>
      </c>
      <c r="W32" s="17">
        <f t="shared" si="6"/>
        <v>62424</v>
      </c>
      <c r="Y32" s="16">
        <v>2</v>
      </c>
      <c r="Z32" s="17" t="s">
        <v>18</v>
      </c>
      <c r="AA32" s="17"/>
      <c r="AB32" s="15" t="s">
        <v>17</v>
      </c>
      <c r="AC32" s="17">
        <f t="shared" si="7"/>
        <v>63672.480000000003</v>
      </c>
    </row>
    <row r="33" spans="1:29" s="20" customFormat="1" ht="11.4" x14ac:dyDescent="0.2">
      <c r="A33" s="14" t="s">
        <v>50</v>
      </c>
      <c r="B33" s="15" t="s">
        <v>17</v>
      </c>
      <c r="C33" s="16">
        <v>0</v>
      </c>
      <c r="D33" s="17"/>
      <c r="E33" s="16"/>
      <c r="F33" s="17" t="s">
        <v>18</v>
      </c>
      <c r="G33" s="17"/>
      <c r="H33" s="15" t="s">
        <v>17</v>
      </c>
      <c r="I33" s="17">
        <f t="shared" si="5"/>
        <v>0</v>
      </c>
      <c r="J33" s="17"/>
      <c r="K33" s="18"/>
      <c r="L33" s="17"/>
      <c r="M33" s="16"/>
      <c r="N33" s="17" t="s">
        <v>18</v>
      </c>
      <c r="O33" s="17"/>
      <c r="P33" s="15" t="s">
        <v>17</v>
      </c>
      <c r="Q33" s="17">
        <f t="shared" si="4"/>
        <v>0</v>
      </c>
      <c r="S33" s="16"/>
      <c r="T33" s="17" t="s">
        <v>18</v>
      </c>
      <c r="U33" s="17"/>
      <c r="V33" s="15" t="s">
        <v>17</v>
      </c>
      <c r="W33" s="17">
        <f t="shared" si="6"/>
        <v>0</v>
      </c>
      <c r="Y33" s="16"/>
      <c r="Z33" s="17" t="s">
        <v>18</v>
      </c>
      <c r="AA33" s="17"/>
      <c r="AB33" s="15" t="s">
        <v>17</v>
      </c>
      <c r="AC33" s="17">
        <f t="shared" si="7"/>
        <v>0</v>
      </c>
    </row>
    <row r="34" spans="1:29" s="20" customFormat="1" ht="11.4" x14ac:dyDescent="0.2">
      <c r="A34" s="14" t="s">
        <v>51</v>
      </c>
      <c r="B34" s="15" t="s">
        <v>17</v>
      </c>
      <c r="C34" s="16">
        <v>1220000</v>
      </c>
      <c r="D34" s="17"/>
      <c r="E34" s="16">
        <v>1</v>
      </c>
      <c r="F34" s="17" t="s">
        <v>18</v>
      </c>
      <c r="G34" s="17"/>
      <c r="H34" s="15" t="s">
        <v>17</v>
      </c>
      <c r="I34" s="17">
        <f t="shared" si="5"/>
        <v>1232200</v>
      </c>
      <c r="J34" s="17"/>
      <c r="K34" s="18" t="s">
        <v>52</v>
      </c>
      <c r="L34" s="17"/>
      <c r="M34" s="16">
        <v>2</v>
      </c>
      <c r="N34" s="17" t="s">
        <v>18</v>
      </c>
      <c r="O34" s="17"/>
      <c r="P34" s="15" t="s">
        <v>17</v>
      </c>
      <c r="Q34" s="17">
        <f t="shared" si="4"/>
        <v>1256844</v>
      </c>
      <c r="S34" s="16">
        <v>3</v>
      </c>
      <c r="T34" s="17" t="s">
        <v>18</v>
      </c>
      <c r="U34" s="17"/>
      <c r="V34" s="15" t="s">
        <v>17</v>
      </c>
      <c r="W34" s="17">
        <f t="shared" si="6"/>
        <v>1294549.32</v>
      </c>
      <c r="Y34" s="16">
        <v>2</v>
      </c>
      <c r="Z34" s="17" t="s">
        <v>18</v>
      </c>
      <c r="AA34" s="17"/>
      <c r="AB34" s="15" t="s">
        <v>17</v>
      </c>
      <c r="AC34" s="17">
        <f t="shared" si="7"/>
        <v>1320440.3064000001</v>
      </c>
    </row>
    <row r="35" spans="1:29" s="20" customFormat="1" ht="11.4" x14ac:dyDescent="0.2">
      <c r="A35" s="14" t="s">
        <v>53</v>
      </c>
      <c r="B35" s="15" t="s">
        <v>17</v>
      </c>
      <c r="C35" s="16">
        <v>360860</v>
      </c>
      <c r="D35" s="17"/>
      <c r="E35" s="16">
        <v>10</v>
      </c>
      <c r="F35" s="17" t="s">
        <v>18</v>
      </c>
      <c r="G35" s="17"/>
      <c r="H35" s="15" t="s">
        <v>17</v>
      </c>
      <c r="I35" s="17">
        <f t="shared" si="5"/>
        <v>396946.00000000006</v>
      </c>
      <c r="J35" s="17"/>
      <c r="K35" s="18"/>
      <c r="L35" s="17"/>
      <c r="M35" s="16">
        <v>8</v>
      </c>
      <c r="N35" s="17" t="s">
        <v>18</v>
      </c>
      <c r="O35" s="17"/>
      <c r="P35" s="15" t="s">
        <v>17</v>
      </c>
      <c r="Q35" s="17">
        <f t="shared" si="4"/>
        <v>428701.68000000011</v>
      </c>
      <c r="S35" s="16">
        <v>1</v>
      </c>
      <c r="T35" s="17" t="s">
        <v>18</v>
      </c>
      <c r="U35" s="17"/>
      <c r="V35" s="15" t="s">
        <v>17</v>
      </c>
      <c r="W35" s="17">
        <f t="shared" si="6"/>
        <v>432988.69680000009</v>
      </c>
      <c r="Y35" s="16">
        <v>2</v>
      </c>
      <c r="Z35" s="17" t="s">
        <v>18</v>
      </c>
      <c r="AA35" s="17"/>
      <c r="AB35" s="15" t="s">
        <v>17</v>
      </c>
      <c r="AC35" s="17">
        <f t="shared" si="7"/>
        <v>441648.4707360001</v>
      </c>
    </row>
    <row r="36" spans="1:29" s="23" customFormat="1" ht="13.2" x14ac:dyDescent="0.25">
      <c r="A36" s="21" t="s">
        <v>54</v>
      </c>
      <c r="B36" s="5" t="s">
        <v>17</v>
      </c>
      <c r="C36" s="22">
        <f>SUM(C24:C35)</f>
        <v>5438693</v>
      </c>
      <c r="D36" s="22"/>
      <c r="E36" s="22"/>
      <c r="F36" s="22"/>
      <c r="G36" s="22"/>
      <c r="H36" s="5" t="s">
        <v>17</v>
      </c>
      <c r="I36" s="22">
        <f>SUM(I24:I35)</f>
        <v>5544992.25</v>
      </c>
      <c r="J36" s="22"/>
      <c r="L36" s="22"/>
      <c r="M36" s="22"/>
      <c r="N36" s="22"/>
      <c r="O36" s="22"/>
      <c r="P36" s="5" t="s">
        <v>17</v>
      </c>
      <c r="Q36" s="22">
        <f>SUM(Q24:Q35)</f>
        <v>5682493.2899999991</v>
      </c>
      <c r="S36" s="22"/>
      <c r="T36" s="22"/>
      <c r="U36" s="22"/>
      <c r="V36" s="5" t="s">
        <v>17</v>
      </c>
      <c r="W36" s="22">
        <f>SUM(W24:W35)</f>
        <v>5811689.224200001</v>
      </c>
      <c r="Y36" s="22"/>
      <c r="Z36" s="22"/>
      <c r="AA36" s="22"/>
      <c r="AB36" s="5" t="s">
        <v>17</v>
      </c>
      <c r="AC36" s="22">
        <f>SUM(AC24:AC35)</f>
        <v>5958973.1445620004</v>
      </c>
    </row>
    <row r="37" spans="1:29" s="23" customFormat="1" ht="13.2" x14ac:dyDescent="0.25">
      <c r="A37" s="21" t="s">
        <v>55</v>
      </c>
      <c r="B37" s="5" t="s">
        <v>17</v>
      </c>
      <c r="C37" s="22">
        <f>+C20-C36</f>
        <v>3057</v>
      </c>
      <c r="D37" s="22"/>
      <c r="E37" s="22"/>
      <c r="F37" s="22"/>
      <c r="G37" s="22"/>
      <c r="H37" s="5" t="s">
        <v>17</v>
      </c>
      <c r="I37" s="22">
        <f>+I20-I36</f>
        <v>23385.25</v>
      </c>
      <c r="J37" s="22"/>
      <c r="L37" s="22"/>
      <c r="M37" s="22"/>
      <c r="N37" s="22"/>
      <c r="O37" s="22"/>
      <c r="P37" s="5" t="s">
        <v>17</v>
      </c>
      <c r="Q37" s="22">
        <f>+Q20-Q36</f>
        <v>43963.510000000708</v>
      </c>
      <c r="S37" s="22"/>
      <c r="T37" s="22"/>
      <c r="U37" s="22"/>
      <c r="V37" s="5" t="s">
        <v>17</v>
      </c>
      <c r="W37" s="22">
        <f>+W20-W36</f>
        <v>79675.079799998552</v>
      </c>
      <c r="Y37" s="22"/>
      <c r="Z37" s="22"/>
      <c r="AA37" s="22"/>
      <c r="AB37" s="5" t="s">
        <v>17</v>
      </c>
      <c r="AC37" s="22">
        <f>+AC20-AC36</f>
        <v>108590.93247799855</v>
      </c>
    </row>
    <row r="38" spans="1:29" s="23" customFormat="1" ht="13.2" x14ac:dyDescent="0.25">
      <c r="A38" s="21" t="s">
        <v>56</v>
      </c>
      <c r="B38" s="5" t="s">
        <v>17</v>
      </c>
      <c r="C38" s="27">
        <v>733694</v>
      </c>
      <c r="D38" s="28"/>
      <c r="E38" s="28"/>
      <c r="F38" s="28"/>
      <c r="G38" s="28"/>
      <c r="H38" s="5" t="s">
        <v>17</v>
      </c>
      <c r="I38" s="22">
        <f>+C39</f>
        <v>736751</v>
      </c>
      <c r="J38" s="28"/>
      <c r="L38" s="28"/>
      <c r="M38" s="28"/>
      <c r="N38" s="28"/>
      <c r="O38" s="28"/>
      <c r="P38" s="5" t="s">
        <v>17</v>
      </c>
      <c r="Q38" s="22">
        <f>+I39</f>
        <v>760136.25</v>
      </c>
      <c r="S38" s="28"/>
      <c r="T38" s="28"/>
      <c r="U38" s="28"/>
      <c r="V38" s="5" t="s">
        <v>17</v>
      </c>
      <c r="W38" s="22">
        <f>+Q39</f>
        <v>804099.76000000071</v>
      </c>
      <c r="Y38" s="28"/>
      <c r="Z38" s="28"/>
      <c r="AA38" s="28"/>
      <c r="AB38" s="5" t="s">
        <v>17</v>
      </c>
      <c r="AC38" s="22">
        <f>+W39</f>
        <v>883774.83979999926</v>
      </c>
    </row>
    <row r="39" spans="1:29" s="23" customFormat="1" ht="13.2" x14ac:dyDescent="0.25">
      <c r="A39" s="21" t="s">
        <v>57</v>
      </c>
      <c r="B39" s="5" t="s">
        <v>17</v>
      </c>
      <c r="C39" s="29">
        <f>+C38+C37</f>
        <v>736751</v>
      </c>
      <c r="H39" s="5" t="s">
        <v>17</v>
      </c>
      <c r="I39" s="29">
        <f>+I38+I37</f>
        <v>760136.25</v>
      </c>
      <c r="P39" s="5" t="s">
        <v>17</v>
      </c>
      <c r="Q39" s="29">
        <f>+Q38+Q37</f>
        <v>804099.76000000071</v>
      </c>
      <c r="V39" s="5" t="s">
        <v>17</v>
      </c>
      <c r="W39" s="29">
        <f>+W38+W37</f>
        <v>883774.83979999926</v>
      </c>
      <c r="AB39" s="5" t="s">
        <v>17</v>
      </c>
      <c r="AC39" s="29">
        <f>+AC38+AC37</f>
        <v>992365.77227799781</v>
      </c>
    </row>
  </sheetData>
  <mergeCells count="8">
    <mergeCell ref="C6:E6"/>
    <mergeCell ref="M6:O6"/>
    <mergeCell ref="C3:E3"/>
    <mergeCell ref="M3:O3"/>
    <mergeCell ref="C4:E4"/>
    <mergeCell ref="M4:O4"/>
    <mergeCell ref="C5:E5"/>
    <mergeCell ref="M5:O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Projected Budget Report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</dc:creator>
  <cp:lastModifiedBy>Dennis Stawowy</cp:lastModifiedBy>
  <cp:lastPrinted>2014-11-11T17:27:05Z</cp:lastPrinted>
  <dcterms:created xsi:type="dcterms:W3CDTF">2013-09-20T16:31:46Z</dcterms:created>
  <dcterms:modified xsi:type="dcterms:W3CDTF">2021-11-15T18:56:03Z</dcterms:modified>
</cp:coreProperties>
</file>